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evel/esmisad/"/>
    </mc:Choice>
  </mc:AlternateContent>
  <xr:revisionPtr revIDLastSave="0" documentId="8_{FDF6C2E3-4C64-4F4F-A41F-979C95DEB50F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ESIMAD Scholarship Applications" sheetId="1" r:id="rId1"/>
    <sheet name="Sheet1" sheetId="3" r:id="rId2"/>
  </sheets>
  <definedNames>
    <definedName name="_xlnm.Print_Area" localSheetId="0">'ESIMAD Scholarship Applications'!$A$1:$X$31</definedName>
  </definedNames>
  <calcPr calcId="191029"/>
</workbook>
</file>

<file path=xl/calcChain.xml><?xml version="1.0" encoding="utf-8"?>
<calcChain xmlns="http://schemas.openxmlformats.org/spreadsheetml/2006/main">
  <c r="N8" i="1" l="1"/>
  <c r="U8" i="1" l="1"/>
  <c r="N10" i="1" l="1"/>
  <c r="U10" i="1" s="1"/>
  <c r="N4" i="1"/>
  <c r="U4" i="1" s="1"/>
  <c r="N18" i="1"/>
  <c r="N16" i="1"/>
  <c r="N17" i="1"/>
  <c r="N28" i="1"/>
  <c r="N27" i="1"/>
  <c r="N25" i="1"/>
  <c r="N24" i="1"/>
  <c r="N22" i="1"/>
  <c r="N21" i="1"/>
  <c r="N20" i="1"/>
  <c r="N19" i="1"/>
  <c r="N13" i="1"/>
  <c r="U13" i="1" s="1"/>
  <c r="N12" i="1"/>
  <c r="U12" i="1" s="1"/>
  <c r="N7" i="1"/>
  <c r="U7" i="1" s="1"/>
  <c r="N31" i="1"/>
  <c r="N29" i="1"/>
  <c r="N15" i="1"/>
  <c r="U15" i="1" s="1"/>
  <c r="N6" i="1"/>
  <c r="U6" i="1" s="1"/>
  <c r="N11" i="1"/>
  <c r="U11" i="1" s="1"/>
</calcChain>
</file>

<file path=xl/sharedStrings.xml><?xml version="1.0" encoding="utf-8"?>
<sst xmlns="http://schemas.openxmlformats.org/spreadsheetml/2006/main" count="374" uniqueCount="212">
  <si>
    <t>First Name</t>
  </si>
  <si>
    <t>Middle Name</t>
  </si>
  <si>
    <t>Last Name</t>
  </si>
  <si>
    <t>Sex</t>
  </si>
  <si>
    <t>Nationality</t>
  </si>
  <si>
    <t>Passport  Number</t>
  </si>
  <si>
    <t>Type of mobility*:</t>
  </si>
  <si>
    <t>Male</t>
  </si>
  <si>
    <t>Ethiopian</t>
  </si>
  <si>
    <t>No</t>
  </si>
  <si>
    <t>ogbonnayaemmanuel530@gmail.com</t>
  </si>
  <si>
    <t>Emmanuel</t>
  </si>
  <si>
    <t>Uche</t>
  </si>
  <si>
    <t>Ogbonnaya</t>
  </si>
  <si>
    <t>Nigeria</t>
  </si>
  <si>
    <t>A12004717</t>
  </si>
  <si>
    <t>Master degree seeking</t>
  </si>
  <si>
    <t>khwesaperedy@gmail.com</t>
  </si>
  <si>
    <t>Peredy</t>
  </si>
  <si>
    <t>Khwesa</t>
  </si>
  <si>
    <t>Kenyan</t>
  </si>
  <si>
    <t>yes</t>
  </si>
  <si>
    <t>asogwamalachy@gmail.com</t>
  </si>
  <si>
    <t xml:space="preserve">Malachy </t>
  </si>
  <si>
    <t xml:space="preserve">Nnaemeka </t>
  </si>
  <si>
    <t>Asogwa</t>
  </si>
  <si>
    <t xml:space="preserve">Nigeria </t>
  </si>
  <si>
    <t>A 11470271</t>
  </si>
  <si>
    <t>deribekidist@gmail.com</t>
  </si>
  <si>
    <t>Kidist</t>
  </si>
  <si>
    <t>Deribe</t>
  </si>
  <si>
    <t>Jiru</t>
  </si>
  <si>
    <t>Female</t>
  </si>
  <si>
    <t>EP6319407</t>
  </si>
  <si>
    <t xml:space="preserve">Ethiopian </t>
  </si>
  <si>
    <t>mosisaduga@gmail.com</t>
  </si>
  <si>
    <t>Mosisa</t>
  </si>
  <si>
    <t>Dugasa</t>
  </si>
  <si>
    <t xml:space="preserve">Fite </t>
  </si>
  <si>
    <t>NA</t>
  </si>
  <si>
    <t>deneteru1@gmail.com</t>
  </si>
  <si>
    <t>DENEKE</t>
  </si>
  <si>
    <t>GIZAW</t>
  </si>
  <si>
    <t>MAZENGA</t>
  </si>
  <si>
    <t>2265/2014</t>
  </si>
  <si>
    <t>helenhulumb23@gmail.com</t>
  </si>
  <si>
    <t>Helen</t>
  </si>
  <si>
    <t>Asamnew</t>
  </si>
  <si>
    <t>Chernet</t>
  </si>
  <si>
    <t>EP5593943</t>
  </si>
  <si>
    <t>oliyaddribssa@gmail.com</t>
  </si>
  <si>
    <t>Oliyad</t>
  </si>
  <si>
    <t>Fromsa</t>
  </si>
  <si>
    <t>Dribssa</t>
  </si>
  <si>
    <t>EP6896727</t>
  </si>
  <si>
    <t>fentatadele86@gmail.com</t>
  </si>
  <si>
    <t>Tadele</t>
  </si>
  <si>
    <t>Fenta</t>
  </si>
  <si>
    <t>Tamirat</t>
  </si>
  <si>
    <t>EP6587455</t>
  </si>
  <si>
    <t>ETHIOPIAN</t>
  </si>
  <si>
    <t>sendekuasnakew@gmail.com</t>
  </si>
  <si>
    <t>Sendeku</t>
  </si>
  <si>
    <t>Asnakew</t>
  </si>
  <si>
    <t>Kebad</t>
  </si>
  <si>
    <t>m/s/66</t>
  </si>
  <si>
    <t>aynabebamelkamu@gmail.com</t>
  </si>
  <si>
    <t>Aynabeba</t>
  </si>
  <si>
    <t>melkamu</t>
  </si>
  <si>
    <t>Asrie</t>
  </si>
  <si>
    <t>EP6611115</t>
  </si>
  <si>
    <t>keyredinwabela827@gmail.com</t>
  </si>
  <si>
    <t>KEYREDIN</t>
  </si>
  <si>
    <t>WABELA</t>
  </si>
  <si>
    <t>YESUF</t>
  </si>
  <si>
    <t>ON PROCESS</t>
  </si>
  <si>
    <t>chalchisadegu@gmail.com</t>
  </si>
  <si>
    <t>Chalchisa</t>
  </si>
  <si>
    <t>Degu</t>
  </si>
  <si>
    <t>Bekana</t>
  </si>
  <si>
    <t>EP6514765</t>
  </si>
  <si>
    <t>youngphysicst2020@gmail.com</t>
  </si>
  <si>
    <t>Tegegn</t>
  </si>
  <si>
    <t>Agago</t>
  </si>
  <si>
    <t>Teferi</t>
  </si>
  <si>
    <t>EP6881554</t>
  </si>
  <si>
    <t>getachewchanie504@gmail.com</t>
  </si>
  <si>
    <t>Getachew</t>
  </si>
  <si>
    <t>Chanie</t>
  </si>
  <si>
    <t>Kassie</t>
  </si>
  <si>
    <t>EP6638351</t>
  </si>
  <si>
    <t>caalaabadhaadhaag@gmail.com</t>
  </si>
  <si>
    <t>Chaala Bedada</t>
  </si>
  <si>
    <t>Gurmesa</t>
  </si>
  <si>
    <t>EP6743534</t>
  </si>
  <si>
    <t>uapimbisatjambiru@gmail.com</t>
  </si>
  <si>
    <t>Uapimbisa</t>
  </si>
  <si>
    <t>Tjambiru</t>
  </si>
  <si>
    <t>Namibia</t>
  </si>
  <si>
    <t>ahmedyare0642@gmail.com</t>
  </si>
  <si>
    <t xml:space="preserve">Ahmed </t>
  </si>
  <si>
    <t xml:space="preserve">Hassen </t>
  </si>
  <si>
    <t>Abdirahman</t>
  </si>
  <si>
    <t>endrisabdu368@gmail.com</t>
  </si>
  <si>
    <t>Endris</t>
  </si>
  <si>
    <t>Abdu</t>
  </si>
  <si>
    <t>Mohammed</t>
  </si>
  <si>
    <t>EP6167982</t>
  </si>
  <si>
    <t>anishedrack7@gmail.com</t>
  </si>
  <si>
    <t>Shedrack</t>
  </si>
  <si>
    <t>Okwudiri</t>
  </si>
  <si>
    <t>Ani</t>
  </si>
  <si>
    <t>hamzaelias9991@gmail.com</t>
  </si>
  <si>
    <t>Hamze</t>
  </si>
  <si>
    <t>Elias</t>
  </si>
  <si>
    <t>Ahmed</t>
  </si>
  <si>
    <t>EP6371191</t>
  </si>
  <si>
    <t>leopold.nguefack@facsciences-uy1.cm</t>
  </si>
  <si>
    <t xml:space="preserve">NGUEFACK </t>
  </si>
  <si>
    <t>LEOPOLD-JUVENCE</t>
  </si>
  <si>
    <t xml:space="preserve">Cameroon </t>
  </si>
  <si>
    <t>AA162549</t>
  </si>
  <si>
    <t>jerusalemdereje2049@gmail.com</t>
  </si>
  <si>
    <t>Eyerusalem</t>
  </si>
  <si>
    <t>Dereje</t>
  </si>
  <si>
    <t>Asrat</t>
  </si>
  <si>
    <t>EP6213815</t>
  </si>
  <si>
    <t>hadguweldu07@gmail.com</t>
  </si>
  <si>
    <t>HADGU</t>
  </si>
  <si>
    <t>WELDU</t>
  </si>
  <si>
    <t>ABREHA</t>
  </si>
  <si>
    <t>EP4732617</t>
  </si>
  <si>
    <t>nazarenenwankwo@gmail.com</t>
  </si>
  <si>
    <t>Nazarene</t>
  </si>
  <si>
    <t>Chisom</t>
  </si>
  <si>
    <t>Nwankwo</t>
  </si>
  <si>
    <t>Email</t>
  </si>
  <si>
    <t>No_</t>
  </si>
  <si>
    <t>BSc Degree</t>
  </si>
  <si>
    <t>TG1 or TG2</t>
  </si>
  <si>
    <t>BSc Degree grade</t>
  </si>
  <si>
    <r>
      <t>1)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Academic performance of the candidate ( BSc academic Performance)</t>
    </r>
  </si>
  <si>
    <r>
      <t>2)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 xml:space="preserve">Academic relevance of the candidate </t>
    </r>
  </si>
  <si>
    <r>
      <t>4)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Motivation of the candidate</t>
    </r>
  </si>
  <si>
    <r>
      <t>5)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Recommendation letters</t>
    </r>
  </si>
  <si>
    <r>
      <t>6)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Adequate language proficiency</t>
    </r>
  </si>
  <si>
    <r>
      <t>7)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Creation on cross-cutting issues, including gender balance (disadvantage group)</t>
    </r>
  </si>
  <si>
    <t>Total (100%)</t>
  </si>
  <si>
    <t>Remark</t>
  </si>
  <si>
    <t xml:space="preserve">Are you from a disadvantaged group? </t>
  </si>
  <si>
    <t>chemistry</t>
  </si>
  <si>
    <t>TG2</t>
  </si>
  <si>
    <t>Geology</t>
  </si>
  <si>
    <t>TG1</t>
  </si>
  <si>
    <t>Physics</t>
  </si>
  <si>
    <r>
      <t>3)</t>
    </r>
    <r>
      <rPr>
        <b/>
        <sz val="7"/>
        <color rgb="FF1F497D"/>
        <rFont val="Times New Roman"/>
        <family val="1"/>
      </rPr>
      <t>      </t>
    </r>
    <r>
      <rPr>
        <b/>
        <sz val="11"/>
        <color rgb="FF1F497D"/>
        <rFont val="Calibri"/>
        <family val="2"/>
      </rPr>
      <t>Learning agreement/work plane/research plan (depending on the type of mobility. Proposal will be evaluated out of 18% and if the applicant has one more publication, there will be an additional 2 marks</t>
    </r>
  </si>
  <si>
    <t>tg2</t>
  </si>
  <si>
    <t>Materials Science&amp;Eng</t>
  </si>
  <si>
    <t>mechanical engineering</t>
  </si>
  <si>
    <t>physics</t>
  </si>
  <si>
    <t>Electrical Engineering</t>
  </si>
  <si>
    <t>3.15/5</t>
  </si>
  <si>
    <t>3.92/4</t>
  </si>
  <si>
    <t>3.4/4</t>
  </si>
  <si>
    <t>3.75/4</t>
  </si>
  <si>
    <t>3.08/4</t>
  </si>
  <si>
    <t>3.64/4</t>
  </si>
  <si>
    <t>3.86/4</t>
  </si>
  <si>
    <t>3.96/4</t>
  </si>
  <si>
    <t>3.85/4</t>
  </si>
  <si>
    <t>3.94/4</t>
  </si>
  <si>
    <t>3.9/4</t>
  </si>
  <si>
    <t>3.91/4</t>
  </si>
  <si>
    <t>3.31/4</t>
  </si>
  <si>
    <t>3.6/4</t>
  </si>
  <si>
    <t>2.75/4</t>
  </si>
  <si>
    <t>Industrial Chemistry</t>
  </si>
  <si>
    <t>&gt;70/100</t>
  </si>
  <si>
    <t>3.69/5</t>
  </si>
  <si>
    <t>Zoology</t>
  </si>
  <si>
    <t>Applied Biochem</t>
  </si>
  <si>
    <t>Incomplete</t>
  </si>
  <si>
    <t>not submitted</t>
  </si>
  <si>
    <t>not</t>
  </si>
  <si>
    <t>3.34/4</t>
  </si>
  <si>
    <t>Not relevant  and imcomplete application</t>
  </si>
  <si>
    <t>not sub.</t>
  </si>
  <si>
    <t>nt sub.</t>
  </si>
  <si>
    <t>signed edeclaration</t>
  </si>
  <si>
    <t>Mechanial Eng</t>
  </si>
  <si>
    <t>Electrical and Computer Eng</t>
  </si>
  <si>
    <t>3.8/4</t>
  </si>
  <si>
    <t>not subm</t>
  </si>
  <si>
    <t>3.3/4</t>
  </si>
  <si>
    <t>Yes</t>
  </si>
  <si>
    <t>Incompletet</t>
  </si>
  <si>
    <t>incomplete</t>
  </si>
  <si>
    <t>no</t>
  </si>
  <si>
    <t>not submited</t>
  </si>
  <si>
    <t>not sub</t>
  </si>
  <si>
    <t>2.33/4</t>
  </si>
  <si>
    <t>not relevant for the project</t>
  </si>
  <si>
    <t>Reserve</t>
  </si>
  <si>
    <t>Selected (Host AAU)</t>
  </si>
  <si>
    <t>Selected (Host WITS)</t>
  </si>
  <si>
    <t>Selected (Host UNN)</t>
  </si>
  <si>
    <t>Public health</t>
  </si>
  <si>
    <t>Non selected and Incomplete Applicants</t>
  </si>
  <si>
    <t>Selected Target Group 2 Applicants</t>
  </si>
  <si>
    <t xml:space="preserve"> Selected Target Group 1 Applicant</t>
  </si>
  <si>
    <t>Reserve Lists of Applicants</t>
  </si>
  <si>
    <t xml:space="preserve">Not selected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</si>
</sst>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Times New Roman"/>
      <family val="1"/>
    </font>
    <font>
      <b/>
      <sz val="7"/>
      <color rgb="FF1F497D"/>
      <name val="Times New Roman"/>
      <family val="1"/>
    </font>
    <font>
      <b/>
      <sz val="11"/>
      <color rgb="FF1F497D"/>
      <name val="Calibri"/>
      <family val="2"/>
    </font>
    <font>
      <b/>
      <sz val="11"/>
      <color rgb="FF000000"/>
      <name val="Times New Roman"/>
      <family val="1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/>
    <xf numFmtId="9" fontId="16" fillId="0" borderId="10" xfId="0" applyNumberFormat="1" applyFont="1" applyBorder="1" applyAlignment="1"/>
    <xf numFmtId="0" fontId="0" fillId="0" borderId="0" xfId="0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/>
    <xf numFmtId="0" fontId="14" fillId="0" borderId="10" xfId="0" applyFont="1" applyBorder="1"/>
    <xf numFmtId="0" fontId="0" fillId="0" borderId="10" xfId="0" applyFill="1" applyBorder="1"/>
    <xf numFmtId="0" fontId="0" fillId="0" borderId="0" xfId="0" applyFill="1"/>
    <xf numFmtId="0" fontId="22" fillId="0" borderId="10" xfId="42" applyBorder="1" applyAlignment="1" applyProtection="1"/>
    <xf numFmtId="0" fontId="23" fillId="0" borderId="10" xfId="0" applyFont="1" applyBorder="1"/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Fill="1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0" fillId="0" borderId="10" xfId="0" applyBorder="1" applyAlignment="1"/>
    <xf numFmtId="0" fontId="16" fillId="0" borderId="10" xfId="0" applyFont="1" applyBorder="1" applyAlignment="1"/>
    <xf numFmtId="9" fontId="18" fillId="0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0" xfId="0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wesapered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topLeftCell="B1" zoomScale="70" zoomScaleNormal="70" workbookViewId="0">
      <pane xSplit="11" ySplit="1" topLeftCell="M9" activePane="bottomRight" state="frozen"/>
      <selection activeCell="B1" sqref="B1"/>
      <selection pane="topRight" activeCell="M1" sqref="M1"/>
      <selection pane="bottomLeft" activeCell="B2" sqref="B2"/>
      <selection pane="bottomRight" activeCell="D7" sqref="D7"/>
    </sheetView>
  </sheetViews>
  <sheetFormatPr baseColWidth="10" defaultColWidth="8.83203125" defaultRowHeight="15"/>
  <cols>
    <col min="2" max="2" width="4.5" bestFit="1" customWidth="1"/>
    <col min="3" max="3" width="15.33203125" bestFit="1" customWidth="1"/>
    <col min="4" max="4" width="13.5" bestFit="1" customWidth="1"/>
    <col min="5" max="5" width="22" bestFit="1" customWidth="1"/>
    <col min="7" max="7" width="13.5" customWidth="1"/>
    <col min="8" max="9" width="15" customWidth="1"/>
    <col min="13" max="13" width="9.5" customWidth="1"/>
    <col min="14" max="14" width="14.6640625" customWidth="1"/>
    <col min="15" max="15" width="9" customWidth="1"/>
    <col min="16" max="16" width="22.5" customWidth="1"/>
    <col min="20" max="20" width="19" customWidth="1"/>
    <col min="21" max="21" width="8.6640625" customWidth="1"/>
    <col min="22" max="22" width="36.1640625" bestFit="1" customWidth="1"/>
    <col min="23" max="23" width="7.83203125" customWidth="1"/>
    <col min="24" max="24" width="22.1640625" customWidth="1"/>
  </cols>
  <sheetData>
    <row r="1" spans="1:24" s="7" customFormat="1" ht="144">
      <c r="A1" s="9" t="s">
        <v>137</v>
      </c>
      <c r="B1" s="9" t="s">
        <v>137</v>
      </c>
      <c r="C1" s="4" t="s">
        <v>0</v>
      </c>
      <c r="D1" s="4" t="s">
        <v>1</v>
      </c>
      <c r="E1" s="4" t="s">
        <v>2</v>
      </c>
      <c r="F1" s="9" t="s">
        <v>3</v>
      </c>
      <c r="G1" s="9" t="s">
        <v>4</v>
      </c>
      <c r="H1" s="9" t="s">
        <v>5</v>
      </c>
      <c r="I1" s="4" t="s">
        <v>6</v>
      </c>
      <c r="J1" s="10" t="s">
        <v>149</v>
      </c>
      <c r="K1" s="22" t="s">
        <v>138</v>
      </c>
      <c r="L1" s="8" t="s">
        <v>139</v>
      </c>
      <c r="M1" s="8" t="s">
        <v>140</v>
      </c>
      <c r="N1" s="1" t="s">
        <v>141</v>
      </c>
      <c r="O1" s="1" t="s">
        <v>142</v>
      </c>
      <c r="P1" s="2" t="s">
        <v>155</v>
      </c>
      <c r="Q1" s="1" t="s">
        <v>143</v>
      </c>
      <c r="R1" s="1" t="s">
        <v>144</v>
      </c>
      <c r="S1" s="3" t="s">
        <v>145</v>
      </c>
      <c r="T1" s="3" t="s">
        <v>146</v>
      </c>
      <c r="U1" s="8" t="s">
        <v>147</v>
      </c>
      <c r="V1" s="9" t="s">
        <v>136</v>
      </c>
      <c r="W1" s="4" t="s">
        <v>188</v>
      </c>
      <c r="X1" s="23" t="s">
        <v>148</v>
      </c>
    </row>
    <row r="2" spans="1:24" s="29" customFormat="1" ht="16">
      <c r="A2" s="25"/>
      <c r="B2" s="25"/>
      <c r="C2" s="25"/>
      <c r="D2" s="25"/>
      <c r="E2" s="25"/>
      <c r="F2" s="25"/>
      <c r="G2" s="25"/>
      <c r="H2" s="25"/>
      <c r="I2" s="25"/>
      <c r="J2" s="25"/>
      <c r="K2" s="22"/>
      <c r="L2" s="26"/>
      <c r="M2" s="26"/>
      <c r="N2" s="27">
        <v>0.3</v>
      </c>
      <c r="O2" s="6">
        <v>0.25</v>
      </c>
      <c r="P2" s="6">
        <v>0.2</v>
      </c>
      <c r="Q2" s="6">
        <v>0.1</v>
      </c>
      <c r="R2" s="6">
        <v>0.05</v>
      </c>
      <c r="S2" s="6">
        <v>0.05</v>
      </c>
      <c r="T2" s="6">
        <v>0.05</v>
      </c>
      <c r="U2" s="28"/>
      <c r="V2" s="25"/>
      <c r="W2" s="25"/>
      <c r="X2" s="23"/>
    </row>
    <row r="3" spans="1:24" ht="19" customHeight="1">
      <c r="A3" s="11"/>
      <c r="B3" s="11"/>
      <c r="C3" s="20" t="s">
        <v>209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4"/>
    </row>
    <row r="4" spans="1:24" s="14" customFormat="1">
      <c r="A4" s="13">
        <v>4</v>
      </c>
      <c r="B4" s="13">
        <v>1</v>
      </c>
      <c r="C4" s="13" t="s">
        <v>23</v>
      </c>
      <c r="D4" s="13" t="s">
        <v>24</v>
      </c>
      <c r="E4" s="13" t="s">
        <v>25</v>
      </c>
      <c r="F4" s="13" t="s">
        <v>7</v>
      </c>
      <c r="G4" s="13" t="s">
        <v>26</v>
      </c>
      <c r="H4" s="13" t="s">
        <v>27</v>
      </c>
      <c r="I4" s="13" t="s">
        <v>16</v>
      </c>
      <c r="J4" s="13" t="s">
        <v>9</v>
      </c>
      <c r="K4" s="13" t="s">
        <v>154</v>
      </c>
      <c r="L4" s="13" t="s">
        <v>153</v>
      </c>
      <c r="M4" s="13">
        <v>4.32</v>
      </c>
      <c r="N4" s="13">
        <f>4.32*30/5</f>
        <v>25.920000000000005</v>
      </c>
      <c r="O4" s="13">
        <v>23</v>
      </c>
      <c r="P4" s="13">
        <v>17</v>
      </c>
      <c r="Q4" s="13">
        <v>9</v>
      </c>
      <c r="R4" s="13">
        <v>5</v>
      </c>
      <c r="S4" s="13">
        <v>4</v>
      </c>
      <c r="T4" s="13">
        <v>0</v>
      </c>
      <c r="U4" s="13">
        <f>SUM(M4:T4)</f>
        <v>88.240000000000009</v>
      </c>
      <c r="V4" s="13" t="s">
        <v>22</v>
      </c>
      <c r="W4" s="13"/>
      <c r="X4" s="19" t="s">
        <v>204</v>
      </c>
    </row>
    <row r="5" spans="1:24">
      <c r="A5" s="11"/>
      <c r="B5" s="11"/>
      <c r="C5" s="20" t="s">
        <v>208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>
      <c r="A6" s="11">
        <v>2</v>
      </c>
      <c r="B6" s="11">
        <v>2</v>
      </c>
      <c r="C6" s="11" t="s">
        <v>18</v>
      </c>
      <c r="D6" s="11"/>
      <c r="E6" s="11" t="s">
        <v>19</v>
      </c>
      <c r="F6" s="11" t="s">
        <v>7</v>
      </c>
      <c r="G6" s="11" t="s">
        <v>20</v>
      </c>
      <c r="H6" s="11">
        <v>35176946</v>
      </c>
      <c r="I6" s="11" t="s">
        <v>16</v>
      </c>
      <c r="J6" s="11" t="s">
        <v>9</v>
      </c>
      <c r="K6" s="11" t="s">
        <v>176</v>
      </c>
      <c r="L6" s="11" t="s">
        <v>151</v>
      </c>
      <c r="M6" s="11" t="s">
        <v>177</v>
      </c>
      <c r="N6" s="11">
        <f>70*30/100</f>
        <v>21</v>
      </c>
      <c r="O6" s="11">
        <v>24</v>
      </c>
      <c r="P6" s="11">
        <v>18</v>
      </c>
      <c r="Q6" s="11">
        <v>10</v>
      </c>
      <c r="R6" s="11">
        <v>5</v>
      </c>
      <c r="S6" s="11">
        <v>5</v>
      </c>
      <c r="T6" s="11">
        <v>0</v>
      </c>
      <c r="U6" s="11">
        <f t="shared" ref="U6:U8" si="0">SUM(N6:T6)</f>
        <v>83</v>
      </c>
      <c r="V6" s="15" t="s">
        <v>17</v>
      </c>
      <c r="W6" s="11"/>
      <c r="X6" s="5" t="s">
        <v>203</v>
      </c>
    </row>
    <row r="7" spans="1:24">
      <c r="A7" s="11">
        <v>8</v>
      </c>
      <c r="B7" s="11">
        <v>3</v>
      </c>
      <c r="C7" s="11" t="s">
        <v>46</v>
      </c>
      <c r="D7" s="11" t="s">
        <v>47</v>
      </c>
      <c r="E7" s="11" t="s">
        <v>48</v>
      </c>
      <c r="F7" s="11" t="s">
        <v>32</v>
      </c>
      <c r="G7" s="11" t="s">
        <v>8</v>
      </c>
      <c r="H7" s="11" t="s">
        <v>49</v>
      </c>
      <c r="I7" s="11" t="s">
        <v>16</v>
      </c>
      <c r="J7" s="11" t="s">
        <v>9</v>
      </c>
      <c r="K7" s="11" t="s">
        <v>150</v>
      </c>
      <c r="L7" s="11" t="s">
        <v>151</v>
      </c>
      <c r="M7" s="11" t="s">
        <v>166</v>
      </c>
      <c r="N7" s="11">
        <f>3.64*30/4</f>
        <v>27.3</v>
      </c>
      <c r="O7" s="11">
        <v>24</v>
      </c>
      <c r="P7" s="11">
        <v>18</v>
      </c>
      <c r="Q7" s="11">
        <v>9</v>
      </c>
      <c r="R7" s="11">
        <v>5</v>
      </c>
      <c r="S7" s="11">
        <v>4</v>
      </c>
      <c r="T7" s="11">
        <v>5</v>
      </c>
      <c r="U7" s="11">
        <f t="shared" si="0"/>
        <v>92.3</v>
      </c>
      <c r="V7" s="11" t="s">
        <v>45</v>
      </c>
      <c r="W7" s="11"/>
      <c r="X7" s="5" t="s">
        <v>204</v>
      </c>
    </row>
    <row r="8" spans="1:24">
      <c r="A8" s="11">
        <v>23</v>
      </c>
      <c r="B8" s="11">
        <v>4</v>
      </c>
      <c r="C8" s="11" t="s">
        <v>118</v>
      </c>
      <c r="D8" s="11"/>
      <c r="E8" s="11" t="s">
        <v>119</v>
      </c>
      <c r="F8" s="11" t="s">
        <v>7</v>
      </c>
      <c r="G8" s="11" t="s">
        <v>120</v>
      </c>
      <c r="H8" s="11" t="s">
        <v>121</v>
      </c>
      <c r="I8" s="11" t="s">
        <v>16</v>
      </c>
      <c r="J8" s="11" t="s">
        <v>21</v>
      </c>
      <c r="K8" s="11" t="s">
        <v>154</v>
      </c>
      <c r="L8" s="11" t="s">
        <v>151</v>
      </c>
      <c r="M8" s="11" t="s">
        <v>200</v>
      </c>
      <c r="N8" s="11">
        <f>(2.33*30)/4</f>
        <v>17.475000000000001</v>
      </c>
      <c r="O8" s="11">
        <v>24</v>
      </c>
      <c r="P8" s="11">
        <v>18</v>
      </c>
      <c r="Q8" s="11">
        <v>10</v>
      </c>
      <c r="R8" s="11">
        <v>5</v>
      </c>
      <c r="S8" s="11">
        <v>4</v>
      </c>
      <c r="T8" s="11">
        <v>0</v>
      </c>
      <c r="U8" s="11">
        <f t="shared" si="0"/>
        <v>78.474999999999994</v>
      </c>
      <c r="V8" s="11" t="s">
        <v>117</v>
      </c>
      <c r="W8" s="11" t="s">
        <v>194</v>
      </c>
      <c r="X8" s="5" t="s">
        <v>205</v>
      </c>
    </row>
    <row r="9" spans="1:24">
      <c r="C9" s="20" t="s">
        <v>210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>
      <c r="A10" s="11">
        <v>21</v>
      </c>
      <c r="B10" s="11">
        <v>5</v>
      </c>
      <c r="C10" s="11" t="s">
        <v>109</v>
      </c>
      <c r="D10" s="11" t="s">
        <v>110</v>
      </c>
      <c r="E10" s="11" t="s">
        <v>111</v>
      </c>
      <c r="F10" s="11" t="s">
        <v>7</v>
      </c>
      <c r="G10" s="11" t="s">
        <v>14</v>
      </c>
      <c r="H10" s="11">
        <v>35432424919</v>
      </c>
      <c r="I10" s="11" t="s">
        <v>16</v>
      </c>
      <c r="J10" s="11" t="s">
        <v>9</v>
      </c>
      <c r="K10" s="11" t="s">
        <v>159</v>
      </c>
      <c r="L10" s="11" t="s">
        <v>153</v>
      </c>
      <c r="M10" s="11" t="s">
        <v>178</v>
      </c>
      <c r="N10" s="11">
        <f>3.69*30/5</f>
        <v>22.14</v>
      </c>
      <c r="O10" s="11">
        <v>24</v>
      </c>
      <c r="P10" s="11">
        <v>18</v>
      </c>
      <c r="Q10" s="11">
        <v>8</v>
      </c>
      <c r="R10" s="11">
        <v>5</v>
      </c>
      <c r="S10" s="11">
        <v>4</v>
      </c>
      <c r="T10" s="11">
        <v>0</v>
      </c>
      <c r="U10" s="11">
        <f>SUM(N10:T10)</f>
        <v>81.14</v>
      </c>
      <c r="V10" s="11" t="s">
        <v>108</v>
      </c>
      <c r="W10" s="11"/>
      <c r="X10" s="11" t="s">
        <v>202</v>
      </c>
    </row>
    <row r="11" spans="1:24">
      <c r="A11" s="11">
        <v>1</v>
      </c>
      <c r="B11" s="11">
        <v>6</v>
      </c>
      <c r="C11" s="11" t="s">
        <v>11</v>
      </c>
      <c r="D11" s="11" t="s">
        <v>12</v>
      </c>
      <c r="E11" s="11" t="s">
        <v>13</v>
      </c>
      <c r="F11" s="11" t="s">
        <v>7</v>
      </c>
      <c r="G11" s="11" t="s">
        <v>14</v>
      </c>
      <c r="H11" s="11" t="s">
        <v>15</v>
      </c>
      <c r="I11" s="11" t="s">
        <v>16</v>
      </c>
      <c r="J11" s="11" t="s">
        <v>9</v>
      </c>
      <c r="K11" s="11" t="s">
        <v>159</v>
      </c>
      <c r="L11" s="11" t="s">
        <v>151</v>
      </c>
      <c r="M11" s="11" t="s">
        <v>161</v>
      </c>
      <c r="N11" s="11">
        <f>3.15*30/5</f>
        <v>18.899999999999999</v>
      </c>
      <c r="O11" s="11">
        <v>24</v>
      </c>
      <c r="P11" s="11">
        <v>18</v>
      </c>
      <c r="Q11" s="11">
        <v>8</v>
      </c>
      <c r="R11" s="11">
        <v>4</v>
      </c>
      <c r="S11" s="11">
        <v>4</v>
      </c>
      <c r="T11" s="11">
        <v>0</v>
      </c>
      <c r="U11" s="11">
        <f>SUM(N11:T11)</f>
        <v>76.900000000000006</v>
      </c>
      <c r="V11" s="11" t="s">
        <v>10</v>
      </c>
      <c r="W11" s="11"/>
      <c r="X11" s="11" t="s">
        <v>202</v>
      </c>
    </row>
    <row r="12" spans="1:24">
      <c r="A12" s="11">
        <v>12</v>
      </c>
      <c r="B12" s="11">
        <v>7</v>
      </c>
      <c r="C12" s="11" t="s">
        <v>67</v>
      </c>
      <c r="D12" s="11" t="s">
        <v>68</v>
      </c>
      <c r="E12" s="11" t="s">
        <v>69</v>
      </c>
      <c r="F12" s="11" t="s">
        <v>7</v>
      </c>
      <c r="G12" s="11" t="s">
        <v>8</v>
      </c>
      <c r="H12" s="11" t="s">
        <v>70</v>
      </c>
      <c r="I12" s="11" t="s">
        <v>16</v>
      </c>
      <c r="J12" s="11" t="s">
        <v>9</v>
      </c>
      <c r="K12" s="11" t="s">
        <v>158</v>
      </c>
      <c r="L12" s="11" t="s">
        <v>151</v>
      </c>
      <c r="M12" s="11" t="s">
        <v>167</v>
      </c>
      <c r="N12" s="11">
        <f>3.86*30/4</f>
        <v>28.95</v>
      </c>
      <c r="O12" s="11">
        <v>20</v>
      </c>
      <c r="P12" s="13">
        <v>18</v>
      </c>
      <c r="Q12" s="11">
        <v>9</v>
      </c>
      <c r="R12" s="11">
        <v>5</v>
      </c>
      <c r="S12" s="11">
        <v>4</v>
      </c>
      <c r="T12" s="11">
        <v>0</v>
      </c>
      <c r="U12" s="11">
        <f>SUM(N12:T12)</f>
        <v>84.95</v>
      </c>
      <c r="V12" s="11" t="s">
        <v>66</v>
      </c>
      <c r="W12" s="11" t="s">
        <v>194</v>
      </c>
      <c r="X12" s="11" t="s">
        <v>202</v>
      </c>
    </row>
    <row r="13" spans="1:24">
      <c r="A13" s="11">
        <v>13</v>
      </c>
      <c r="B13" s="11">
        <v>8</v>
      </c>
      <c r="C13" s="11" t="s">
        <v>72</v>
      </c>
      <c r="D13" s="11" t="s">
        <v>73</v>
      </c>
      <c r="E13" s="11" t="s">
        <v>74</v>
      </c>
      <c r="F13" s="11" t="s">
        <v>7</v>
      </c>
      <c r="G13" s="11" t="s">
        <v>60</v>
      </c>
      <c r="H13" s="11" t="s">
        <v>75</v>
      </c>
      <c r="I13" s="11" t="s">
        <v>16</v>
      </c>
      <c r="J13" s="11" t="s">
        <v>9</v>
      </c>
      <c r="K13" s="11" t="s">
        <v>150</v>
      </c>
      <c r="L13" s="11" t="s">
        <v>151</v>
      </c>
      <c r="M13" s="11" t="s">
        <v>168</v>
      </c>
      <c r="N13" s="11">
        <f>3.96*30/4</f>
        <v>29.7</v>
      </c>
      <c r="O13" s="11">
        <v>24</v>
      </c>
      <c r="P13" s="11">
        <v>10</v>
      </c>
      <c r="Q13" s="11">
        <v>4</v>
      </c>
      <c r="R13" s="11">
        <v>4</v>
      </c>
      <c r="S13" s="11">
        <v>4</v>
      </c>
      <c r="T13" s="11">
        <v>0</v>
      </c>
      <c r="U13" s="11">
        <f>SUM(N13:T13)</f>
        <v>75.7</v>
      </c>
      <c r="V13" s="11" t="s">
        <v>71</v>
      </c>
      <c r="W13" s="11"/>
      <c r="X13" s="11" t="s">
        <v>202</v>
      </c>
    </row>
    <row r="14" spans="1:24">
      <c r="C14" s="20" t="s">
        <v>207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>
      <c r="A15" s="11">
        <v>5</v>
      </c>
      <c r="B15" s="11">
        <v>9</v>
      </c>
      <c r="C15" s="11" t="s">
        <v>29</v>
      </c>
      <c r="D15" s="11" t="s">
        <v>30</v>
      </c>
      <c r="E15" s="11" t="s">
        <v>31</v>
      </c>
      <c r="F15" s="11" t="s">
        <v>32</v>
      </c>
      <c r="G15" s="11" t="s">
        <v>8</v>
      </c>
      <c r="H15" s="11" t="s">
        <v>33</v>
      </c>
      <c r="I15" s="11" t="s">
        <v>16</v>
      </c>
      <c r="J15" s="11" t="s">
        <v>9</v>
      </c>
      <c r="K15" s="11" t="s">
        <v>160</v>
      </c>
      <c r="L15" s="11" t="s">
        <v>151</v>
      </c>
      <c r="M15" s="11" t="s">
        <v>163</v>
      </c>
      <c r="N15" s="11">
        <f>3.14*30/4</f>
        <v>23.55</v>
      </c>
      <c r="O15" s="11">
        <v>16</v>
      </c>
      <c r="P15" s="11">
        <v>18</v>
      </c>
      <c r="Q15" s="11">
        <v>7</v>
      </c>
      <c r="R15" s="11">
        <v>2</v>
      </c>
      <c r="S15" s="11">
        <v>3</v>
      </c>
      <c r="T15" s="11">
        <v>5</v>
      </c>
      <c r="U15" s="11">
        <f>SUM(N15:T15)</f>
        <v>74.55</v>
      </c>
      <c r="V15" s="11" t="s">
        <v>28</v>
      </c>
      <c r="W15" s="11" t="s">
        <v>21</v>
      </c>
      <c r="X15" s="11" t="s">
        <v>211</v>
      </c>
    </row>
    <row r="16" spans="1:24">
      <c r="A16" s="11">
        <v>9</v>
      </c>
      <c r="B16" s="11">
        <v>10</v>
      </c>
      <c r="C16" s="11" t="s">
        <v>51</v>
      </c>
      <c r="D16" s="11" t="s">
        <v>52</v>
      </c>
      <c r="E16" s="11" t="s">
        <v>53</v>
      </c>
      <c r="F16" s="11" t="s">
        <v>7</v>
      </c>
      <c r="G16" s="11" t="s">
        <v>8</v>
      </c>
      <c r="H16" s="11" t="s">
        <v>54</v>
      </c>
      <c r="I16" s="11" t="s">
        <v>16</v>
      </c>
      <c r="J16" s="11" t="s">
        <v>9</v>
      </c>
      <c r="K16" s="11" t="s">
        <v>190</v>
      </c>
      <c r="L16" s="11"/>
      <c r="M16" s="11" t="s">
        <v>191</v>
      </c>
      <c r="N16" s="11">
        <f>3.8*30/4</f>
        <v>28.5</v>
      </c>
      <c r="O16" s="11">
        <v>16</v>
      </c>
      <c r="P16" s="16" t="s">
        <v>182</v>
      </c>
      <c r="Q16" s="11" t="s">
        <v>182</v>
      </c>
      <c r="R16" s="11" t="s">
        <v>192</v>
      </c>
      <c r="S16" s="11">
        <v>4</v>
      </c>
      <c r="T16" s="11">
        <v>0</v>
      </c>
      <c r="U16" s="11"/>
      <c r="V16" s="11" t="s">
        <v>50</v>
      </c>
      <c r="W16" s="11"/>
      <c r="X16" s="11" t="s">
        <v>181</v>
      </c>
    </row>
    <row r="17" spans="1:24">
      <c r="A17" s="11">
        <v>10</v>
      </c>
      <c r="B17" s="11">
        <v>11</v>
      </c>
      <c r="C17" s="11" t="s">
        <v>56</v>
      </c>
      <c r="D17" s="11" t="s">
        <v>57</v>
      </c>
      <c r="E17" s="11" t="s">
        <v>58</v>
      </c>
      <c r="F17" s="11" t="s">
        <v>7</v>
      </c>
      <c r="G17" s="11" t="s">
        <v>34</v>
      </c>
      <c r="H17" s="11" t="s">
        <v>59</v>
      </c>
      <c r="I17" s="11" t="s">
        <v>16</v>
      </c>
      <c r="J17" s="11" t="s">
        <v>9</v>
      </c>
      <c r="K17" s="11" t="s">
        <v>189</v>
      </c>
      <c r="L17" s="16" t="s">
        <v>151</v>
      </c>
      <c r="M17" s="11" t="s">
        <v>193</v>
      </c>
      <c r="N17" s="11">
        <f>3.3*30/4</f>
        <v>24.75</v>
      </c>
      <c r="O17" s="11">
        <v>23</v>
      </c>
      <c r="P17" s="16" t="s">
        <v>182</v>
      </c>
      <c r="Q17" s="11">
        <v>8</v>
      </c>
      <c r="R17" s="11">
        <v>5</v>
      </c>
      <c r="S17" s="11">
        <v>4</v>
      </c>
      <c r="T17" s="11"/>
      <c r="U17" s="11"/>
      <c r="V17" s="11" t="s">
        <v>55</v>
      </c>
      <c r="W17" s="11"/>
      <c r="X17" s="11" t="s">
        <v>181</v>
      </c>
    </row>
    <row r="18" spans="1:24">
      <c r="A18" s="11">
        <v>11</v>
      </c>
      <c r="B18" s="11">
        <v>12</v>
      </c>
      <c r="C18" s="11" t="s">
        <v>62</v>
      </c>
      <c r="D18" s="11" t="s">
        <v>63</v>
      </c>
      <c r="E18" s="11" t="s">
        <v>64</v>
      </c>
      <c r="F18" s="11" t="s">
        <v>7</v>
      </c>
      <c r="G18" s="11" t="s">
        <v>8</v>
      </c>
      <c r="H18" s="11" t="s">
        <v>65</v>
      </c>
      <c r="I18" s="11" t="s">
        <v>16</v>
      </c>
      <c r="J18" s="11" t="s">
        <v>9</v>
      </c>
      <c r="K18" s="11" t="s">
        <v>154</v>
      </c>
      <c r="L18" s="11" t="s">
        <v>151</v>
      </c>
      <c r="M18" s="11" t="s">
        <v>172</v>
      </c>
      <c r="N18" s="11">
        <f>3.91*30/4</f>
        <v>29.325000000000003</v>
      </c>
      <c r="O18" s="11">
        <v>24</v>
      </c>
      <c r="P18" s="16" t="s">
        <v>182</v>
      </c>
      <c r="Q18" s="11" t="s">
        <v>182</v>
      </c>
      <c r="R18" s="11">
        <v>5</v>
      </c>
      <c r="S18" s="11">
        <v>4</v>
      </c>
      <c r="T18" s="11">
        <v>0</v>
      </c>
      <c r="U18" s="11" t="s">
        <v>181</v>
      </c>
      <c r="V18" s="11" t="s">
        <v>61</v>
      </c>
      <c r="W18" s="11"/>
      <c r="X18" s="11" t="s">
        <v>181</v>
      </c>
    </row>
    <row r="19" spans="1:24">
      <c r="A19" s="11">
        <v>14</v>
      </c>
      <c r="B19" s="11">
        <v>13</v>
      </c>
      <c r="C19" s="11" t="s">
        <v>77</v>
      </c>
      <c r="D19" s="11" t="s">
        <v>78</v>
      </c>
      <c r="E19" s="11" t="s">
        <v>79</v>
      </c>
      <c r="F19" s="11" t="s">
        <v>7</v>
      </c>
      <c r="G19" s="11" t="s">
        <v>8</v>
      </c>
      <c r="H19" s="11" t="s">
        <v>80</v>
      </c>
      <c r="I19" s="11" t="s">
        <v>16</v>
      </c>
      <c r="J19" s="11" t="s">
        <v>9</v>
      </c>
      <c r="K19" s="11" t="s">
        <v>154</v>
      </c>
      <c r="L19" s="11" t="s">
        <v>151</v>
      </c>
      <c r="M19" s="11" t="s">
        <v>169</v>
      </c>
      <c r="N19" s="11">
        <f>3.85*30/4</f>
        <v>28.875</v>
      </c>
      <c r="O19" s="11">
        <v>24</v>
      </c>
      <c r="P19" s="16" t="s">
        <v>182</v>
      </c>
      <c r="Q19" s="11">
        <v>6</v>
      </c>
      <c r="R19" s="11">
        <v>4</v>
      </c>
      <c r="S19" s="11">
        <v>4</v>
      </c>
      <c r="T19" s="11">
        <v>0</v>
      </c>
      <c r="U19" s="11"/>
      <c r="V19" s="11" t="s">
        <v>76</v>
      </c>
      <c r="W19" s="11" t="s">
        <v>21</v>
      </c>
      <c r="X19" s="11" t="s">
        <v>195</v>
      </c>
    </row>
    <row r="20" spans="1:24">
      <c r="A20" s="11">
        <v>15</v>
      </c>
      <c r="B20" s="11">
        <v>14</v>
      </c>
      <c r="C20" s="11" t="s">
        <v>82</v>
      </c>
      <c r="D20" s="11" t="s">
        <v>83</v>
      </c>
      <c r="E20" s="11" t="s">
        <v>84</v>
      </c>
      <c r="F20" s="11" t="s">
        <v>7</v>
      </c>
      <c r="G20" s="11" t="s">
        <v>8</v>
      </c>
      <c r="H20" s="11" t="s">
        <v>85</v>
      </c>
      <c r="I20" s="11" t="s">
        <v>16</v>
      </c>
      <c r="J20" s="11" t="s">
        <v>9</v>
      </c>
      <c r="K20" s="11" t="s">
        <v>154</v>
      </c>
      <c r="L20" s="11" t="s">
        <v>151</v>
      </c>
      <c r="M20" s="11" t="s">
        <v>170</v>
      </c>
      <c r="N20" s="11">
        <f>3.94*30/4</f>
        <v>29.55</v>
      </c>
      <c r="O20" s="11">
        <v>24</v>
      </c>
      <c r="P20" s="16" t="s">
        <v>182</v>
      </c>
      <c r="Q20" s="11">
        <v>7</v>
      </c>
      <c r="R20" s="11" t="s">
        <v>183</v>
      </c>
      <c r="S20" s="11">
        <v>3</v>
      </c>
      <c r="T20" s="11">
        <v>0</v>
      </c>
      <c r="U20" s="11"/>
      <c r="V20" s="11" t="s">
        <v>81</v>
      </c>
      <c r="W20" s="11" t="s">
        <v>21</v>
      </c>
      <c r="X20" s="11" t="s">
        <v>181</v>
      </c>
    </row>
    <row r="21" spans="1:24">
      <c r="A21" s="11">
        <v>16</v>
      </c>
      <c r="B21" s="11">
        <v>15</v>
      </c>
      <c r="C21" s="11" t="s">
        <v>87</v>
      </c>
      <c r="D21" s="11" t="s">
        <v>88</v>
      </c>
      <c r="E21" s="11" t="s">
        <v>89</v>
      </c>
      <c r="F21" s="11" t="s">
        <v>7</v>
      </c>
      <c r="G21" s="11" t="s">
        <v>8</v>
      </c>
      <c r="H21" s="11" t="s">
        <v>90</v>
      </c>
      <c r="I21" s="11" t="s">
        <v>16</v>
      </c>
      <c r="J21" s="11" t="s">
        <v>9</v>
      </c>
      <c r="K21" s="11" t="s">
        <v>158</v>
      </c>
      <c r="L21" s="11" t="s">
        <v>151</v>
      </c>
      <c r="M21" s="11" t="s">
        <v>162</v>
      </c>
      <c r="N21" s="11">
        <f>3.92*30/4</f>
        <v>29.4</v>
      </c>
      <c r="O21" s="11">
        <v>23</v>
      </c>
      <c r="P21" s="16" t="s">
        <v>182</v>
      </c>
      <c r="Q21" s="11">
        <v>4</v>
      </c>
      <c r="R21" s="11">
        <v>4</v>
      </c>
      <c r="S21" s="11">
        <v>4</v>
      </c>
      <c r="T21" s="11">
        <v>0</v>
      </c>
      <c r="U21" s="11"/>
      <c r="V21" s="11" t="s">
        <v>86</v>
      </c>
      <c r="W21" s="11"/>
      <c r="X21" s="11" t="s">
        <v>196</v>
      </c>
    </row>
    <row r="22" spans="1:24">
      <c r="A22" s="11">
        <v>17</v>
      </c>
      <c r="B22" s="11">
        <v>16</v>
      </c>
      <c r="C22" s="11" t="s">
        <v>92</v>
      </c>
      <c r="D22" s="11"/>
      <c r="E22" s="11" t="s">
        <v>93</v>
      </c>
      <c r="F22" s="11" t="s">
        <v>7</v>
      </c>
      <c r="G22" s="11" t="s">
        <v>8</v>
      </c>
      <c r="H22" s="11" t="s">
        <v>94</v>
      </c>
      <c r="I22" s="11" t="s">
        <v>16</v>
      </c>
      <c r="J22" s="11" t="s">
        <v>9</v>
      </c>
      <c r="K22" s="11" t="s">
        <v>159</v>
      </c>
      <c r="L22" s="11" t="s">
        <v>151</v>
      </c>
      <c r="M22" s="11" t="s">
        <v>171</v>
      </c>
      <c r="N22" s="11">
        <f>3.9*30/4</f>
        <v>29.25</v>
      </c>
      <c r="O22" s="11">
        <v>24</v>
      </c>
      <c r="P22" s="16" t="s">
        <v>182</v>
      </c>
      <c r="Q22" s="11">
        <v>7</v>
      </c>
      <c r="R22" s="11">
        <v>4</v>
      </c>
      <c r="S22" s="11">
        <v>3</v>
      </c>
      <c r="T22" s="11">
        <v>0</v>
      </c>
      <c r="U22" s="11"/>
      <c r="V22" s="11" t="s">
        <v>91</v>
      </c>
      <c r="W22" s="11"/>
      <c r="X22" s="11" t="s">
        <v>181</v>
      </c>
    </row>
    <row r="23" spans="1:24">
      <c r="A23" s="11">
        <v>18</v>
      </c>
      <c r="B23" s="11">
        <v>17</v>
      </c>
      <c r="C23" s="11" t="s">
        <v>96</v>
      </c>
      <c r="D23" s="11"/>
      <c r="E23" s="11" t="s">
        <v>97</v>
      </c>
      <c r="F23" s="11" t="s">
        <v>7</v>
      </c>
      <c r="G23" s="11" t="s">
        <v>98</v>
      </c>
      <c r="H23" s="11">
        <v>50700731</v>
      </c>
      <c r="I23" s="11" t="s">
        <v>16</v>
      </c>
      <c r="J23" s="11" t="s">
        <v>21</v>
      </c>
      <c r="K23" s="11" t="s">
        <v>180</v>
      </c>
      <c r="L23" s="11" t="s">
        <v>151</v>
      </c>
      <c r="M23" s="11"/>
      <c r="N23" s="11"/>
      <c r="O23" s="11">
        <v>20</v>
      </c>
      <c r="P23" s="16" t="s">
        <v>182</v>
      </c>
      <c r="Q23" s="11" t="s">
        <v>186</v>
      </c>
      <c r="R23" s="11" t="s">
        <v>187</v>
      </c>
      <c r="S23" s="11">
        <v>3</v>
      </c>
      <c r="T23" s="11">
        <v>5</v>
      </c>
      <c r="U23" s="11"/>
      <c r="V23" s="11" t="s">
        <v>95</v>
      </c>
      <c r="W23" s="11" t="s">
        <v>197</v>
      </c>
      <c r="X23" s="11" t="s">
        <v>196</v>
      </c>
    </row>
    <row r="24" spans="1:24">
      <c r="A24" s="11">
        <v>19</v>
      </c>
      <c r="B24" s="11">
        <v>118</v>
      </c>
      <c r="C24" s="11" t="s">
        <v>100</v>
      </c>
      <c r="D24" s="11" t="s">
        <v>101</v>
      </c>
      <c r="E24" s="11" t="s">
        <v>102</v>
      </c>
      <c r="F24" s="11" t="s">
        <v>7</v>
      </c>
      <c r="G24" s="11" t="s">
        <v>34</v>
      </c>
      <c r="H24" s="11">
        <v>4444</v>
      </c>
      <c r="I24" s="11" t="s">
        <v>16</v>
      </c>
      <c r="J24" s="11" t="s">
        <v>9</v>
      </c>
      <c r="K24" s="11" t="s">
        <v>154</v>
      </c>
      <c r="L24" s="11" t="s">
        <v>151</v>
      </c>
      <c r="M24" s="11" t="s">
        <v>172</v>
      </c>
      <c r="N24" s="11">
        <f>3.91*30/4</f>
        <v>29.325000000000003</v>
      </c>
      <c r="O24" s="11">
        <v>24</v>
      </c>
      <c r="P24" s="16" t="s">
        <v>198</v>
      </c>
      <c r="Q24" s="11" t="s">
        <v>199</v>
      </c>
      <c r="R24" s="11">
        <v>2</v>
      </c>
      <c r="S24" s="11">
        <v>4</v>
      </c>
      <c r="T24" s="11">
        <v>0</v>
      </c>
      <c r="U24" s="11"/>
      <c r="V24" s="11" t="s">
        <v>99</v>
      </c>
      <c r="W24" s="11"/>
      <c r="X24" s="11" t="s">
        <v>181</v>
      </c>
    </row>
    <row r="25" spans="1:24">
      <c r="A25" s="11">
        <v>20</v>
      </c>
      <c r="B25" s="11">
        <v>19</v>
      </c>
      <c r="C25" s="11" t="s">
        <v>104</v>
      </c>
      <c r="D25" s="11" t="s">
        <v>105</v>
      </c>
      <c r="E25" s="11" t="s">
        <v>106</v>
      </c>
      <c r="F25" s="11" t="s">
        <v>7</v>
      </c>
      <c r="G25" s="11" t="s">
        <v>8</v>
      </c>
      <c r="H25" s="11" t="s">
        <v>107</v>
      </c>
      <c r="I25" s="11" t="s">
        <v>16</v>
      </c>
      <c r="J25" s="11" t="s">
        <v>9</v>
      </c>
      <c r="K25" s="11" t="s">
        <v>157</v>
      </c>
      <c r="L25" s="11" t="s">
        <v>156</v>
      </c>
      <c r="M25" s="11" t="s">
        <v>173</v>
      </c>
      <c r="N25" s="11">
        <f>3.31*30/4</f>
        <v>24.824999999999999</v>
      </c>
      <c r="O25" s="11">
        <v>25</v>
      </c>
      <c r="P25" s="16" t="s">
        <v>182</v>
      </c>
      <c r="Q25" s="11" t="s">
        <v>183</v>
      </c>
      <c r="R25" s="11">
        <v>2</v>
      </c>
      <c r="S25" s="11">
        <v>3</v>
      </c>
      <c r="T25" s="11">
        <v>0</v>
      </c>
      <c r="U25" s="11"/>
      <c r="V25" s="11" t="s">
        <v>103</v>
      </c>
      <c r="W25" s="11"/>
      <c r="X25" s="11" t="s">
        <v>181</v>
      </c>
    </row>
    <row r="26" spans="1:24" ht="32">
      <c r="A26" s="11">
        <v>22</v>
      </c>
      <c r="B26" s="11">
        <v>20</v>
      </c>
      <c r="C26" s="11" t="s">
        <v>113</v>
      </c>
      <c r="D26" s="11" t="s">
        <v>114</v>
      </c>
      <c r="E26" s="11" t="s">
        <v>115</v>
      </c>
      <c r="F26" s="12" t="s">
        <v>7</v>
      </c>
      <c r="G26" s="12" t="s">
        <v>34</v>
      </c>
      <c r="H26" s="12" t="s">
        <v>116</v>
      </c>
      <c r="I26" s="12" t="s">
        <v>16</v>
      </c>
      <c r="J26" s="12" t="s">
        <v>21</v>
      </c>
      <c r="K26" s="12" t="s">
        <v>206</v>
      </c>
      <c r="L26" s="12" t="s">
        <v>151</v>
      </c>
      <c r="M26" s="12" t="s">
        <v>184</v>
      </c>
      <c r="N26" s="12"/>
      <c r="O26" s="12"/>
      <c r="P26" s="16" t="s">
        <v>182</v>
      </c>
      <c r="Q26" s="12"/>
      <c r="R26" s="12"/>
      <c r="S26" s="12"/>
      <c r="T26" s="12"/>
      <c r="U26" s="12"/>
      <c r="V26" s="12" t="s">
        <v>112</v>
      </c>
      <c r="W26" s="12"/>
      <c r="X26" s="17" t="s">
        <v>185</v>
      </c>
    </row>
    <row r="27" spans="1:24">
      <c r="A27" s="11">
        <v>24</v>
      </c>
      <c r="B27" s="11">
        <v>21</v>
      </c>
      <c r="C27" s="11" t="s">
        <v>123</v>
      </c>
      <c r="D27" s="11" t="s">
        <v>124</v>
      </c>
      <c r="E27" s="11" t="s">
        <v>125</v>
      </c>
      <c r="F27" s="11" t="s">
        <v>32</v>
      </c>
      <c r="G27" s="11" t="s">
        <v>8</v>
      </c>
      <c r="H27" s="11" t="s">
        <v>126</v>
      </c>
      <c r="I27" s="11" t="s">
        <v>16</v>
      </c>
      <c r="J27" s="11" t="s">
        <v>21</v>
      </c>
      <c r="K27" s="11" t="s">
        <v>158</v>
      </c>
      <c r="L27" s="11" t="s">
        <v>151</v>
      </c>
      <c r="M27" s="11" t="s">
        <v>174</v>
      </c>
      <c r="N27" s="11">
        <f>3.6*30/4</f>
        <v>27</v>
      </c>
      <c r="O27" s="11">
        <v>23</v>
      </c>
      <c r="P27" s="16" t="s">
        <v>182</v>
      </c>
      <c r="Q27" s="11"/>
      <c r="R27" s="11"/>
      <c r="S27" s="11"/>
      <c r="T27" s="11"/>
      <c r="U27" s="11"/>
      <c r="V27" s="11" t="s">
        <v>122</v>
      </c>
      <c r="W27" s="11"/>
      <c r="X27" s="11" t="s">
        <v>181</v>
      </c>
    </row>
    <row r="28" spans="1:24">
      <c r="A28" s="11">
        <v>25</v>
      </c>
      <c r="B28" s="11">
        <v>22</v>
      </c>
      <c r="C28" s="11" t="s">
        <v>128</v>
      </c>
      <c r="D28" s="11" t="s">
        <v>129</v>
      </c>
      <c r="E28" s="11" t="s">
        <v>130</v>
      </c>
      <c r="F28" s="11" t="s">
        <v>7</v>
      </c>
      <c r="G28" s="11" t="s">
        <v>8</v>
      </c>
      <c r="H28" s="11" t="s">
        <v>131</v>
      </c>
      <c r="I28" s="11" t="s">
        <v>16</v>
      </c>
      <c r="J28" s="11" t="s">
        <v>9</v>
      </c>
      <c r="K28" s="11" t="s">
        <v>150</v>
      </c>
      <c r="L28" s="11" t="s">
        <v>151</v>
      </c>
      <c r="M28" s="11" t="s">
        <v>175</v>
      </c>
      <c r="N28" s="11">
        <f>2.75*30/4</f>
        <v>20.625</v>
      </c>
      <c r="O28" s="11">
        <v>24</v>
      </c>
      <c r="P28" s="16" t="s">
        <v>182</v>
      </c>
      <c r="Q28" s="11">
        <v>8</v>
      </c>
      <c r="R28" s="11" t="s">
        <v>183</v>
      </c>
      <c r="S28" s="11">
        <v>3</v>
      </c>
      <c r="T28" s="11"/>
      <c r="U28" s="11"/>
      <c r="V28" s="11" t="s">
        <v>127</v>
      </c>
      <c r="W28" s="11"/>
      <c r="X28" s="11" t="s">
        <v>181</v>
      </c>
    </row>
    <row r="29" spans="1:24">
      <c r="A29" s="11">
        <v>6</v>
      </c>
      <c r="B29" s="11">
        <v>23</v>
      </c>
      <c r="C29" s="11" t="s">
        <v>36</v>
      </c>
      <c r="D29" s="11" t="s">
        <v>37</v>
      </c>
      <c r="E29" s="11" t="s">
        <v>38</v>
      </c>
      <c r="F29" s="11" t="s">
        <v>7</v>
      </c>
      <c r="G29" s="11" t="s">
        <v>34</v>
      </c>
      <c r="H29" s="11" t="s">
        <v>39</v>
      </c>
      <c r="I29" s="11" t="s">
        <v>16</v>
      </c>
      <c r="J29" s="11" t="s">
        <v>9</v>
      </c>
      <c r="K29" s="11" t="s">
        <v>150</v>
      </c>
      <c r="L29" s="11" t="s">
        <v>151</v>
      </c>
      <c r="M29" s="11" t="s">
        <v>164</v>
      </c>
      <c r="N29" s="11">
        <f>3.75*30/4</f>
        <v>28.125</v>
      </c>
      <c r="O29" s="11">
        <v>24</v>
      </c>
      <c r="P29" s="16" t="s">
        <v>182</v>
      </c>
      <c r="Q29" s="11">
        <v>8</v>
      </c>
      <c r="R29" s="11">
        <v>5</v>
      </c>
      <c r="S29" s="11">
        <v>4</v>
      </c>
      <c r="T29" s="11">
        <v>0</v>
      </c>
      <c r="U29" s="11"/>
      <c r="V29" s="11" t="s">
        <v>35</v>
      </c>
      <c r="W29" s="11" t="s">
        <v>21</v>
      </c>
      <c r="X29" s="11" t="s">
        <v>181</v>
      </c>
    </row>
    <row r="30" spans="1:24" ht="16">
      <c r="A30" s="11">
        <v>26</v>
      </c>
      <c r="B30" s="11">
        <v>24</v>
      </c>
      <c r="C30" s="11" t="s">
        <v>133</v>
      </c>
      <c r="D30" s="11" t="s">
        <v>134</v>
      </c>
      <c r="E30" s="11" t="s">
        <v>135</v>
      </c>
      <c r="F30" s="11" t="s">
        <v>7</v>
      </c>
      <c r="G30" s="11" t="s">
        <v>14</v>
      </c>
      <c r="H30" s="11">
        <v>67949352492</v>
      </c>
      <c r="I30" s="11" t="s">
        <v>16</v>
      </c>
      <c r="J30" s="11" t="s">
        <v>9</v>
      </c>
      <c r="K30" s="11" t="s">
        <v>179</v>
      </c>
      <c r="L30" s="11" t="s">
        <v>153</v>
      </c>
      <c r="M30" s="11"/>
      <c r="N30" s="11"/>
      <c r="O30" s="11">
        <v>16</v>
      </c>
      <c r="P30" s="16" t="s">
        <v>182</v>
      </c>
      <c r="Q30" s="11"/>
      <c r="R30" s="11"/>
      <c r="S30" s="11"/>
      <c r="T30" s="11"/>
      <c r="U30" s="11"/>
      <c r="V30" s="11" t="s">
        <v>132</v>
      </c>
      <c r="W30" s="11"/>
      <c r="X30" s="18" t="s">
        <v>201</v>
      </c>
    </row>
    <row r="31" spans="1:24" ht="26" customHeight="1">
      <c r="A31" s="11">
        <v>7</v>
      </c>
      <c r="B31" s="11">
        <v>25</v>
      </c>
      <c r="C31" s="11" t="s">
        <v>41</v>
      </c>
      <c r="D31" s="11" t="s">
        <v>42</v>
      </c>
      <c r="E31" s="11" t="s">
        <v>43</v>
      </c>
      <c r="F31" s="11" t="s">
        <v>7</v>
      </c>
      <c r="G31" s="11" t="s">
        <v>8</v>
      </c>
      <c r="H31" s="11" t="s">
        <v>44</v>
      </c>
      <c r="I31" s="11" t="s">
        <v>16</v>
      </c>
      <c r="J31" s="11" t="s">
        <v>9</v>
      </c>
      <c r="K31" s="11" t="s">
        <v>152</v>
      </c>
      <c r="L31" s="11" t="s">
        <v>153</v>
      </c>
      <c r="M31" s="11" t="s">
        <v>165</v>
      </c>
      <c r="N31" s="11">
        <f>3.08*30/4</f>
        <v>23.1</v>
      </c>
      <c r="O31" s="11">
        <v>16</v>
      </c>
      <c r="P31" s="16" t="s">
        <v>182</v>
      </c>
      <c r="Q31" s="11" t="s">
        <v>182</v>
      </c>
      <c r="R31" s="11">
        <v>0</v>
      </c>
      <c r="S31" s="11">
        <v>2</v>
      </c>
      <c r="T31" s="11"/>
      <c r="U31" s="11"/>
      <c r="V31" s="11" t="s">
        <v>40</v>
      </c>
      <c r="W31" s="11"/>
      <c r="X31" s="11" t="s">
        <v>181</v>
      </c>
    </row>
    <row r="37" spans="14:14">
      <c r="N37" s="16"/>
    </row>
  </sheetData>
  <mergeCells count="6">
    <mergeCell ref="C14:X14"/>
    <mergeCell ref="K1:K2"/>
    <mergeCell ref="X1:X2"/>
    <mergeCell ref="C9:X9"/>
    <mergeCell ref="C3:X3"/>
    <mergeCell ref="C5:X5"/>
  </mergeCells>
  <hyperlinks>
    <hyperlink ref="V6" r:id="rId1" xr:uid="{00000000-0004-0000-0000-000000000000}"/>
  </hyperlinks>
  <pageMargins left="0.25" right="0.25" top="0.75" bottom="0.75" header="0.3" footer="0.3"/>
  <pageSetup paperSize="17" scale="26" orientation="portrait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ESIMAD Scholarship Applications</vt:lpstr>
      <vt:lpstr>Sheet1</vt:lpstr>
      <vt:lpstr>'ESIMAD Scholarship Applications'!Print_Area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Girum</dc:creator>
  <cp:lastModifiedBy>Microsoft Office User</cp:lastModifiedBy>
  <cp:lastPrinted>2022-12-12T14:08:33Z</cp:lastPrinted>
  <dcterms:created xsi:type="dcterms:W3CDTF">2022-08-29T12:28:35Z</dcterms:created>
  <dcterms:modified xsi:type="dcterms:W3CDTF">2022-12-15T11:54:54Z</dcterms:modified>
</cp:coreProperties>
</file>